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EEB966FE-87A5-4915-A92D-65C9E0306D9C}" xr6:coauthVersionLast="47" xr6:coauthVersionMax="47" xr10:uidLastSave="{00000000-0000-0000-0000-000000000000}"/>
  <bookViews>
    <workbookView xWindow="-120" yWindow="-120" windowWidth="29040" windowHeight="15840" xr2:uid="{8F3D5813-7F20-4079-8AFC-A166C91DC2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F20" i="1"/>
  <c r="F19" i="1"/>
  <c r="B5" i="1" l="1"/>
  <c r="B6" i="1" s="1"/>
  <c r="C2" i="1"/>
  <c r="B9" i="1" l="1"/>
  <c r="B8" i="1"/>
  <c r="B7" i="1"/>
  <c r="D2" i="1"/>
  <c r="C5" i="1"/>
  <c r="C6" i="1" s="1"/>
  <c r="C7" i="1" l="1"/>
  <c r="C8" i="1"/>
  <c r="C9" i="1"/>
  <c r="D23" i="1"/>
  <c r="D5" i="1"/>
  <c r="D6" i="1" s="1"/>
  <c r="E2" i="1"/>
  <c r="B22" i="1"/>
  <c r="D9" i="1" l="1"/>
  <c r="D8" i="1"/>
  <c r="D7" i="1"/>
  <c r="B24" i="1"/>
  <c r="D22" i="1"/>
  <c r="F2" i="1"/>
  <c r="E5" i="1"/>
  <c r="E6" i="1" s="1"/>
  <c r="E7" i="1" l="1"/>
  <c r="E8" i="1"/>
  <c r="E9" i="1"/>
  <c r="G2" i="1"/>
  <c r="F5" i="1"/>
  <c r="F6" i="1" s="1"/>
  <c r="F7" i="1" l="1"/>
  <c r="F9" i="1"/>
  <c r="F8" i="1"/>
  <c r="H2" i="1"/>
  <c r="G5" i="1"/>
  <c r="G6" i="1" s="1"/>
  <c r="G7" i="1" l="1"/>
  <c r="G9" i="1"/>
  <c r="G8" i="1"/>
  <c r="I2" i="1"/>
  <c r="H5" i="1"/>
  <c r="H6" i="1" s="1"/>
  <c r="H7" i="1" l="1"/>
  <c r="H9" i="1"/>
  <c r="H8" i="1"/>
  <c r="J2" i="1"/>
  <c r="I5" i="1"/>
  <c r="I6" i="1" s="1"/>
  <c r="I7" i="1" l="1"/>
  <c r="I9" i="1"/>
  <c r="I8" i="1"/>
  <c r="J5" i="1"/>
  <c r="J6" i="1" s="1"/>
  <c r="K2" i="1"/>
  <c r="J7" i="1" l="1"/>
  <c r="J9" i="1"/>
  <c r="J8" i="1"/>
  <c r="L2" i="1"/>
  <c r="K5" i="1"/>
  <c r="K6" i="1" s="1"/>
  <c r="K7" i="1" l="1"/>
  <c r="K9" i="1"/>
  <c r="K8" i="1"/>
  <c r="L5" i="1"/>
  <c r="L6" i="1" s="1"/>
  <c r="M2" i="1"/>
  <c r="L7" i="1" l="1"/>
  <c r="L9" i="1"/>
  <c r="L8" i="1"/>
  <c r="N2" i="1"/>
  <c r="M5" i="1"/>
  <c r="M6" i="1" s="1"/>
  <c r="M7" i="1" l="1"/>
  <c r="M9" i="1"/>
  <c r="M8" i="1"/>
  <c r="O2" i="1"/>
  <c r="N5" i="1"/>
  <c r="N6" i="1" s="1"/>
  <c r="N7" i="1" l="1"/>
  <c r="N9" i="1"/>
  <c r="N8" i="1"/>
  <c r="P2" i="1"/>
  <c r="O5" i="1"/>
  <c r="O6" i="1" s="1"/>
  <c r="O7" i="1" l="1"/>
  <c r="O9" i="1"/>
  <c r="O8" i="1"/>
  <c r="Q2" i="1"/>
  <c r="P5" i="1"/>
  <c r="P6" i="1" s="1"/>
  <c r="P7" i="1" l="1"/>
  <c r="P9" i="1"/>
  <c r="P8" i="1"/>
  <c r="R2" i="1"/>
  <c r="Q5" i="1"/>
  <c r="Q6" i="1" s="1"/>
  <c r="Q9" i="1" l="1"/>
  <c r="Q8" i="1"/>
  <c r="Q7" i="1"/>
  <c r="R5" i="1"/>
  <c r="R6" i="1" s="1"/>
  <c r="S2" i="1"/>
  <c r="R9" i="1" l="1"/>
  <c r="R8" i="1"/>
  <c r="R7" i="1"/>
  <c r="T2" i="1"/>
  <c r="S5" i="1"/>
  <c r="S6" i="1" s="1"/>
  <c r="S7" i="1" l="1"/>
  <c r="S9" i="1"/>
  <c r="S8" i="1"/>
  <c r="T5" i="1"/>
  <c r="T6" i="1" s="1"/>
  <c r="U2" i="1"/>
  <c r="T9" i="1" l="1"/>
  <c r="T8" i="1"/>
  <c r="T7" i="1"/>
  <c r="V2" i="1"/>
  <c r="U5" i="1"/>
  <c r="U6" i="1" s="1"/>
  <c r="U7" i="1" l="1"/>
  <c r="U8" i="1"/>
  <c r="U9" i="1"/>
  <c r="W2" i="1"/>
  <c r="V5" i="1"/>
  <c r="V6" i="1" s="1"/>
  <c r="V7" i="1" l="1"/>
  <c r="V9" i="1"/>
  <c r="V8" i="1"/>
  <c r="X2" i="1"/>
  <c r="W5" i="1"/>
  <c r="W6" i="1" s="1"/>
  <c r="W7" i="1" l="1"/>
  <c r="W9" i="1"/>
  <c r="W8" i="1"/>
  <c r="Y2" i="1"/>
  <c r="X5" i="1"/>
  <c r="X6" i="1" s="1"/>
  <c r="X9" i="1" l="1"/>
  <c r="X8" i="1"/>
  <c r="X7" i="1"/>
  <c r="Z2" i="1"/>
  <c r="Y5" i="1"/>
  <c r="Y6" i="1" s="1"/>
  <c r="Y9" i="1" l="1"/>
  <c r="Y8" i="1"/>
  <c r="Y7" i="1"/>
  <c r="Z5" i="1"/>
  <c r="Z6" i="1" s="1"/>
  <c r="AA2" i="1"/>
  <c r="Z9" i="1" l="1"/>
  <c r="Z8" i="1"/>
  <c r="Z7" i="1"/>
  <c r="AB2" i="1"/>
  <c r="AA5" i="1"/>
  <c r="AA6" i="1" s="1"/>
  <c r="AA7" i="1" l="1"/>
  <c r="AA9" i="1"/>
  <c r="AA8" i="1"/>
  <c r="AB5" i="1"/>
  <c r="AB6" i="1" s="1"/>
  <c r="AC2" i="1"/>
  <c r="AB7" i="1" l="1"/>
  <c r="AB9" i="1"/>
  <c r="AB8" i="1"/>
  <c r="AD2" i="1"/>
  <c r="AC5" i="1"/>
  <c r="AC6" i="1" s="1"/>
  <c r="AC7" i="1" l="1"/>
  <c r="AC9" i="1"/>
  <c r="AC8" i="1"/>
  <c r="AE2" i="1"/>
  <c r="AD5" i="1"/>
  <c r="AD6" i="1" s="1"/>
  <c r="AD7" i="1" l="1"/>
  <c r="AD9" i="1"/>
  <c r="AD8" i="1"/>
  <c r="AF2" i="1"/>
  <c r="AE5" i="1"/>
  <c r="AE6" i="1" s="1"/>
  <c r="AE7" i="1" l="1"/>
  <c r="AE9" i="1"/>
  <c r="AE8" i="1"/>
  <c r="AG2" i="1"/>
  <c r="AF5" i="1"/>
  <c r="AF6" i="1" s="1"/>
  <c r="AF7" i="1" l="1"/>
  <c r="AF9" i="1"/>
  <c r="AF8" i="1"/>
  <c r="AH2" i="1"/>
  <c r="AG5" i="1"/>
  <c r="AG6" i="1" s="1"/>
  <c r="AG7" i="1" l="1"/>
  <c r="AG9" i="1"/>
  <c r="AG8" i="1"/>
  <c r="AH5" i="1"/>
  <c r="AH6" i="1" s="1"/>
  <c r="AI2" i="1"/>
  <c r="AH7" i="1" l="1"/>
  <c r="AH9" i="1"/>
  <c r="AH8" i="1"/>
  <c r="AJ2" i="1"/>
  <c r="AI5" i="1"/>
  <c r="AI6" i="1" s="1"/>
  <c r="AI9" i="1" l="1"/>
  <c r="AI8" i="1"/>
  <c r="AI7" i="1"/>
  <c r="AJ5" i="1"/>
  <c r="AJ6" i="1" s="1"/>
  <c r="AK2" i="1"/>
  <c r="AJ9" i="1" l="1"/>
  <c r="AJ8" i="1"/>
  <c r="AJ7" i="1"/>
  <c r="AL2" i="1"/>
  <c r="AK5" i="1"/>
  <c r="AK6" i="1" s="1"/>
  <c r="AK7" i="1" l="1"/>
  <c r="AK8" i="1"/>
  <c r="AK9" i="1"/>
  <c r="AM2" i="1"/>
  <c r="AL5" i="1"/>
  <c r="AL6" i="1" s="1"/>
  <c r="AL7" i="1" l="1"/>
  <c r="AL9" i="1"/>
  <c r="AL8" i="1"/>
  <c r="AN2" i="1"/>
  <c r="AM5" i="1"/>
  <c r="AM6" i="1" s="1"/>
  <c r="AM7" i="1" l="1"/>
  <c r="AM9" i="1"/>
  <c r="AM8" i="1"/>
  <c r="AO2" i="1"/>
  <c r="AN5" i="1"/>
  <c r="AN6" i="1" s="1"/>
  <c r="AN9" i="1" l="1"/>
  <c r="AN8" i="1"/>
  <c r="AN7" i="1"/>
  <c r="AO5" i="1"/>
  <c r="AO6" i="1" s="1"/>
  <c r="AO9" i="1" l="1"/>
  <c r="AO8" i="1"/>
  <c r="AO7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<sst xmlns="http://schemas.openxmlformats.org/spreadsheetml/2006/main" count="37" uniqueCount="35">
  <si>
    <t>HD</t>
  </si>
  <si>
    <t>Capex</t>
  </si>
  <si>
    <t>Set Margin</t>
  </si>
  <si>
    <t>Amerika Tüketici Fiyat endeksi 2012=100</t>
  </si>
  <si>
    <t>Ay/Yıl</t>
  </si>
  <si>
    <t>Satışlar</t>
  </si>
  <si>
    <t>Tüfe Endeksi</t>
  </si>
  <si>
    <t>Tüfe Çarpanı</t>
  </si>
  <si>
    <t>Enflasyo düzeltimesi yapılmış satışlar</t>
  </si>
  <si>
    <t>Enflasyon düzeltilmesi yapılmış faaliyet karı</t>
  </si>
  <si>
    <t>Marj</t>
  </si>
  <si>
    <t>Arge giderleri</t>
  </si>
  <si>
    <t>Genel Yönetim giderleri</t>
  </si>
  <si>
    <t>Hisse sayısı (Seyreltilmiş)</t>
  </si>
  <si>
    <t>FD/Faaliyet Karı</t>
  </si>
  <si>
    <t>Faaliyet Karı (SOA)</t>
  </si>
  <si>
    <t>Capex (SOA)</t>
  </si>
  <si>
    <t>Eskime ve Itfa payları (SOA)</t>
  </si>
  <si>
    <t xml:space="preserve"> (SOA) : Son 12 ay yani yıllıklandırılmış</t>
  </si>
  <si>
    <t>Yeşil alanlar girdiler</t>
  </si>
  <si>
    <t>Mevcut fiyat</t>
  </si>
  <si>
    <t>Güvenlik marjı</t>
  </si>
  <si>
    <t>Bu yöntemde büyüme sıfır alınır. Sanki şirket hiç büyümeyecek gibi</t>
  </si>
  <si>
    <t>Genel Yönetim Giderleri</t>
  </si>
  <si>
    <t>Vergi Oranı</t>
  </si>
  <si>
    <t>Sürdürülebilir karlar</t>
  </si>
  <si>
    <t>Toplam Borç</t>
  </si>
  <si>
    <t>Nakit ve nakit benzerleri + Finansa yatıırmlar</t>
  </si>
  <si>
    <t>Kazanç gücüne göre içsel değer çarpanı</t>
  </si>
  <si>
    <t>Mevcut değer çarpanı</t>
  </si>
  <si>
    <t>WACC (İskonto Oranı)</t>
  </si>
  <si>
    <t>Arge ve Genel yönetim giderleri karın üstüne eklenir çünkü piyasa giren yeni bir rekabetçi, bu karı yapabilmek için bu harcamaları yapmak zorundadır.</t>
  </si>
  <si>
    <t>Kazanç gücü (EPV)</t>
  </si>
  <si>
    <t>Arge</t>
  </si>
  <si>
    <t>Median Marj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</si>
</sst>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yyyy\-mm"/>
    <numFmt numFmtId="166" formatCode="#,##0.00,,;\-#,##0.00,,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A5A"/>
        <bgColor indexed="64"/>
      </patternFill>
    </fill>
    <fill>
      <patternFill patternType="solid">
        <fgColor rgb="FF462066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9" fontId="2" fillId="3" borderId="0" xfId="2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/>
    </xf>
    <xf numFmtId="0" fontId="4" fillId="0" borderId="0" xfId="0" applyFont="1"/>
    <xf numFmtId="10" fontId="4" fillId="0" borderId="0" xfId="0" applyNumberFormat="1" applyFont="1"/>
    <xf numFmtId="10" fontId="4" fillId="0" borderId="0" xfId="2" applyNumberFormat="1" applyFont="1"/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4" fontId="4" fillId="0" borderId="0" xfId="0" applyNumberFormat="1" applyFont="1"/>
    <xf numFmtId="9" fontId="6" fillId="0" borderId="0" xfId="2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10" fontId="2" fillId="4" borderId="0" xfId="2" applyNumberFormat="1" applyFont="1" applyFill="1" applyAlignment="1">
      <alignment horizontal="center" vertical="center"/>
    </xf>
    <xf numFmtId="10" fontId="5" fillId="4" borderId="0" xfId="0" applyNumberFormat="1" applyFont="1" applyFill="1" applyAlignment="1">
      <alignment horizontal="center"/>
    </xf>
    <xf numFmtId="0" fontId="4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9" fontId="4" fillId="4" borderId="0" xfId="0" applyNumberFormat="1" applyFont="1" applyFill="1"/>
    <xf numFmtId="2" fontId="2" fillId="4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006100"/>
      </font>
      <fill>
        <patternFill>
          <bgColor rgb="FF8ED2D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ichStyles" Target="richData/richStyl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12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11" Type="http://schemas.microsoft.com/office/2017/06/relationships/rdRichValueTypes" Target="richData/rdRichValueTypes.xml"/><Relationship Id="rId5" Type="http://schemas.openxmlformats.org/officeDocument/2006/relationships/sheetMetadata" Target="metadata.xml"/><Relationship Id="rId10" Type="http://schemas.microsoft.com/office/2017/06/relationships/rdSupportingPropertyBag" Target="richData/rdsupportingpropertybag.xml"/><Relationship Id="rId4" Type="http://schemas.openxmlformats.org/officeDocument/2006/relationships/sharedStrings" Target="sharedStrings.xml"/><Relationship Id="rId9" Type="http://schemas.microsoft.com/office/2017/06/relationships/rdSupportingPropertyBagStructure" Target="richData/rdsupportingpropertybagstructure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>397.07</fb>
    <v>0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1">
    <spb s="0">
      <v>1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1">
    <x:dxf>
      <x:numFmt numFmtId="164" formatCode="_([$$-409]* #,##0.00_);_([$$-409]* \(#,##0.00\);_([$$-409]* &quot;-&quot;??_);_(@_)"/>
    </x:dxf>
  </dxfs>
  <richStyles>
    <rSty dxfid="0"/>
  </richStyles>
</richStyle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0346-A50B-4CD8-A905-A033A4F6DCED}">
  <dimension ref="A1:AO52"/>
  <sheetViews>
    <sheetView showGridLines="0" tabSelected="1" workbookViewId="0">
      <selection activeCell="M26" sqref="M26"/>
    </sheetView>
  </sheetViews>
  <sheetFormatPr defaultRowHeight="15" x14ac:dyDescent="0.25"/>
  <cols>
    <col min="1" max="1" width="39.5703125" customWidth="1"/>
    <col min="2" max="3" width="10.140625" bestFit="1" customWidth="1"/>
    <col min="4" max="4" width="15" bestFit="1" customWidth="1"/>
    <col min="5" max="24" width="10.140625" bestFit="1" customWidth="1"/>
  </cols>
  <sheetData>
    <row r="1" spans="1:4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5">
      <c r="A2" s="3"/>
      <c r="B2" s="4">
        <v>44440</v>
      </c>
      <c r="C2" s="4">
        <f>EDATE(B2,-3)</f>
        <v>44348</v>
      </c>
      <c r="D2" s="4">
        <f t="shared" ref="D2:AO2" si="0">EDATE(C2,-3)</f>
        <v>44256</v>
      </c>
      <c r="E2" s="4">
        <f t="shared" si="0"/>
        <v>44166</v>
      </c>
      <c r="F2" s="4">
        <f t="shared" si="0"/>
        <v>44075</v>
      </c>
      <c r="G2" s="4">
        <f t="shared" si="0"/>
        <v>43983</v>
      </c>
      <c r="H2" s="4">
        <f t="shared" si="0"/>
        <v>43891</v>
      </c>
      <c r="I2" s="4">
        <f t="shared" si="0"/>
        <v>43800</v>
      </c>
      <c r="J2" s="4">
        <f t="shared" si="0"/>
        <v>43709</v>
      </c>
      <c r="K2" s="4">
        <f t="shared" si="0"/>
        <v>43617</v>
      </c>
      <c r="L2" s="4">
        <f t="shared" si="0"/>
        <v>43525</v>
      </c>
      <c r="M2" s="4">
        <f t="shared" si="0"/>
        <v>43435</v>
      </c>
      <c r="N2" s="4">
        <f t="shared" si="0"/>
        <v>43344</v>
      </c>
      <c r="O2" s="4">
        <f t="shared" si="0"/>
        <v>43252</v>
      </c>
      <c r="P2" s="4">
        <f t="shared" si="0"/>
        <v>43160</v>
      </c>
      <c r="Q2" s="4">
        <f t="shared" si="0"/>
        <v>43070</v>
      </c>
      <c r="R2" s="4">
        <f t="shared" si="0"/>
        <v>42979</v>
      </c>
      <c r="S2" s="4">
        <f t="shared" si="0"/>
        <v>42887</v>
      </c>
      <c r="T2" s="4">
        <f t="shared" si="0"/>
        <v>42795</v>
      </c>
      <c r="U2" s="4">
        <f>EDATE(T2,-3)</f>
        <v>42705</v>
      </c>
      <c r="V2" s="4">
        <f t="shared" si="0"/>
        <v>42614</v>
      </c>
      <c r="W2" s="4">
        <f t="shared" si="0"/>
        <v>42522</v>
      </c>
      <c r="X2" s="4">
        <f t="shared" si="0"/>
        <v>42430</v>
      </c>
      <c r="Y2" s="4">
        <f t="shared" si="0"/>
        <v>42339</v>
      </c>
      <c r="Z2" s="4">
        <f t="shared" si="0"/>
        <v>42248</v>
      </c>
      <c r="AA2" s="4">
        <f t="shared" si="0"/>
        <v>42156</v>
      </c>
      <c r="AB2" s="4">
        <f t="shared" si="0"/>
        <v>42064</v>
      </c>
      <c r="AC2" s="4">
        <f t="shared" si="0"/>
        <v>41974</v>
      </c>
      <c r="AD2" s="4">
        <f t="shared" si="0"/>
        <v>41883</v>
      </c>
      <c r="AE2" s="4">
        <f t="shared" si="0"/>
        <v>41791</v>
      </c>
      <c r="AF2" s="4">
        <f t="shared" si="0"/>
        <v>41699</v>
      </c>
      <c r="AG2" s="4">
        <f t="shared" si="0"/>
        <v>41609</v>
      </c>
      <c r="AH2" s="4">
        <f t="shared" si="0"/>
        <v>41518</v>
      </c>
      <c r="AI2" s="4">
        <f t="shared" si="0"/>
        <v>41426</v>
      </c>
      <c r="AJ2" s="4">
        <f t="shared" si="0"/>
        <v>41334</v>
      </c>
      <c r="AK2" s="4">
        <f t="shared" si="0"/>
        <v>41244</v>
      </c>
      <c r="AL2" s="4">
        <f t="shared" si="0"/>
        <v>41153</v>
      </c>
      <c r="AM2" s="4">
        <f t="shared" si="0"/>
        <v>41061</v>
      </c>
      <c r="AN2" s="4">
        <f t="shared" si="0"/>
        <v>40969</v>
      </c>
      <c r="AO2" s="4">
        <f t="shared" si="0"/>
        <v>40878</v>
      </c>
    </row>
    <row r="3" spans="1:41" x14ac:dyDescent="0.25">
      <c r="A3" s="3" t="s">
        <v>5</v>
      </c>
      <c r="B3" s="27">
        <v>147699000000</v>
      </c>
      <c r="C3" s="27">
        <v>144415000000</v>
      </c>
      <c r="D3" s="27">
        <v>141350000000</v>
      </c>
      <c r="E3" s="27">
        <v>132110000000</v>
      </c>
      <c r="F3" s="27">
        <v>125631000000</v>
      </c>
      <c r="G3" s="27">
        <v>119318000000</v>
      </c>
      <c r="H3" s="27">
        <v>112104000000</v>
      </c>
      <c r="I3" s="27">
        <v>110225000000</v>
      </c>
      <c r="J3" s="27">
        <v>110934000000</v>
      </c>
      <c r="K3" s="27">
        <v>110013000000</v>
      </c>
      <c r="L3" s="27">
        <v>109637000000</v>
      </c>
      <c r="M3" s="27">
        <v>108203000000</v>
      </c>
      <c r="N3" s="27">
        <v>105595000000</v>
      </c>
      <c r="O3" s="27">
        <v>104319000000</v>
      </c>
      <c r="P3" s="27">
        <v>101964000000</v>
      </c>
      <c r="Q3" s="27">
        <v>100904000000</v>
      </c>
      <c r="R3" s="27">
        <v>99228000000</v>
      </c>
      <c r="S3" s="27">
        <v>97356000000</v>
      </c>
      <c r="T3" s="27">
        <v>95720000000</v>
      </c>
      <c r="U3" s="27">
        <v>94595000000</v>
      </c>
      <c r="V3" s="27">
        <v>93368000000</v>
      </c>
      <c r="W3" s="27">
        <v>92033000000</v>
      </c>
      <c r="X3" s="27">
        <v>90390000000</v>
      </c>
      <c r="Y3" s="27">
        <v>88519000000</v>
      </c>
      <c r="Z3" s="27">
        <v>86701000000</v>
      </c>
      <c r="AA3" s="27">
        <v>85398000000</v>
      </c>
      <c r="AB3" s="27">
        <v>84380000000</v>
      </c>
      <c r="AC3" s="27">
        <v>83176000000</v>
      </c>
      <c r="AD3" s="27">
        <v>81710000000</v>
      </c>
      <c r="AE3" s="27">
        <v>80664000000</v>
      </c>
      <c r="AF3" s="27">
        <v>79375000000</v>
      </c>
      <c r="AG3" s="27">
        <v>78812000000</v>
      </c>
      <c r="AH3" s="27">
        <v>79362000000</v>
      </c>
      <c r="AI3" s="27">
        <v>78022000000</v>
      </c>
      <c r="AJ3" s="27">
        <v>76070000000</v>
      </c>
      <c r="AK3" s="27">
        <v>74754000000</v>
      </c>
      <c r="AL3" s="27">
        <v>72522000000</v>
      </c>
      <c r="AM3" s="27">
        <v>71718000000</v>
      </c>
      <c r="AN3" s="27">
        <v>71380000000</v>
      </c>
      <c r="AO3" s="27">
        <v>70395000000</v>
      </c>
    </row>
    <row r="4" spans="1:41" x14ac:dyDescent="0.25">
      <c r="A4" s="3" t="s">
        <v>15</v>
      </c>
      <c r="B4" s="27">
        <v>22298000000</v>
      </c>
      <c r="C4" s="27">
        <v>21355000000</v>
      </c>
      <c r="D4" s="27">
        <v>20783000000</v>
      </c>
      <c r="E4" s="27">
        <v>18278000000</v>
      </c>
      <c r="F4" s="27">
        <v>17598000000</v>
      </c>
      <c r="G4" s="27">
        <v>16693000000</v>
      </c>
      <c r="H4" s="27">
        <v>15522000000</v>
      </c>
      <c r="I4" s="27">
        <v>15843000000</v>
      </c>
      <c r="J4" s="27">
        <v>15818000000</v>
      </c>
      <c r="K4" s="27">
        <v>15741000000</v>
      </c>
      <c r="L4" s="27">
        <v>15746000000</v>
      </c>
      <c r="M4" s="27">
        <v>15530000000</v>
      </c>
      <c r="N4" s="27">
        <v>15341000000</v>
      </c>
      <c r="O4" s="27">
        <v>15151000000</v>
      </c>
      <c r="P4" s="27">
        <v>14713000000</v>
      </c>
      <c r="Q4" s="27">
        <v>14681000000</v>
      </c>
      <c r="R4" s="27">
        <v>14419000000</v>
      </c>
      <c r="S4" s="27">
        <v>14059000000</v>
      </c>
      <c r="T4" s="27">
        <v>13699000000</v>
      </c>
      <c r="U4" s="27">
        <v>13427000000</v>
      </c>
      <c r="V4" s="27">
        <v>13049000000</v>
      </c>
      <c r="W4" s="27">
        <v>12710000000</v>
      </c>
      <c r="X4" s="27">
        <v>12254000000</v>
      </c>
      <c r="Y4" s="27">
        <v>11774000000</v>
      </c>
      <c r="Z4" s="27">
        <v>11416000000</v>
      </c>
      <c r="AA4" s="27">
        <v>10988000000</v>
      </c>
      <c r="AB4" s="27">
        <v>10789000000</v>
      </c>
      <c r="AC4" s="27">
        <v>10469000000</v>
      </c>
      <c r="AD4" s="27">
        <v>10039000000</v>
      </c>
      <c r="AE4" s="27">
        <v>9779000000</v>
      </c>
      <c r="AF4" s="27">
        <v>9349000000</v>
      </c>
      <c r="AG4" s="27">
        <v>9166000000</v>
      </c>
      <c r="AH4" s="27">
        <v>9155000000</v>
      </c>
      <c r="AI4" s="27">
        <v>8595000000</v>
      </c>
      <c r="AJ4" s="27">
        <v>8146000000</v>
      </c>
      <c r="AK4" s="27">
        <v>7766000000</v>
      </c>
      <c r="AL4" s="27">
        <v>7346000000</v>
      </c>
      <c r="AM4" s="27">
        <v>7228000000</v>
      </c>
      <c r="AN4" s="27">
        <v>6953000000</v>
      </c>
      <c r="AO4" s="27">
        <v>6661000000</v>
      </c>
    </row>
    <row r="5" spans="1:41" x14ac:dyDescent="0.25">
      <c r="A5" s="3" t="s">
        <v>6</v>
      </c>
      <c r="B5" s="6">
        <f>VLOOKUP(YEAR(B2),$A$28:$M$51,MONTH(B2)+1,FALSE)</f>
        <v>118.357</v>
      </c>
      <c r="C5" s="6">
        <f>VLOOKUP(YEAR(C2),$A$28:$M$51,MONTH(C2)+1,FALSE)</f>
        <v>117.327</v>
      </c>
      <c r="D5" s="6">
        <f>VLOOKUP(YEAR(D2),$A$28:$M$51,MONTH(D2)+1,FALSE)</f>
        <v>115.383</v>
      </c>
      <c r="E5" s="6">
        <f t="shared" ref="E5:AO5" si="1">VLOOKUP(YEAR(E2),$A$28:$M$50,MONTH(E2)+1,FALSE)</f>
        <v>114.494</v>
      </c>
      <c r="F5" s="6">
        <f t="shared" si="1"/>
        <v>114.131</v>
      </c>
      <c r="G5" s="6">
        <f t="shared" si="1"/>
        <v>113.265</v>
      </c>
      <c r="H5" s="6">
        <f t="shared" si="1"/>
        <v>113.15</v>
      </c>
      <c r="I5" s="6">
        <f t="shared" si="1"/>
        <v>112.824</v>
      </c>
      <c r="J5" s="6">
        <f t="shared" si="1"/>
        <v>112.367</v>
      </c>
      <c r="K5" s="6">
        <f t="shared" si="1"/>
        <v>111.997</v>
      </c>
      <c r="L5" s="6">
        <f t="shared" si="1"/>
        <v>111.254</v>
      </c>
      <c r="M5" s="6">
        <f t="shared" si="1"/>
        <v>111.006</v>
      </c>
      <c r="N5" s="6">
        <f t="shared" si="1"/>
        <v>110.47499999999999</v>
      </c>
      <c r="O5" s="6">
        <f t="shared" si="1"/>
        <v>110.10599999999999</v>
      </c>
      <c r="P5" s="6">
        <f t="shared" si="1"/>
        <v>109.542</v>
      </c>
      <c r="Q5" s="6">
        <f t="shared" si="1"/>
        <v>108.76900000000001</v>
      </c>
      <c r="R5" s="6">
        <f t="shared" si="1"/>
        <v>108.267</v>
      </c>
      <c r="S5" s="6">
        <f t="shared" si="1"/>
        <v>107.876</v>
      </c>
      <c r="T5" s="6">
        <f t="shared" si="1"/>
        <v>107.307</v>
      </c>
      <c r="U5" s="6">
        <f t="shared" si="1"/>
        <v>106.929</v>
      </c>
      <c r="V5" s="6">
        <f t="shared" si="1"/>
        <v>106.57899999999999</v>
      </c>
      <c r="W5" s="6">
        <f t="shared" si="1"/>
        <v>106.077</v>
      </c>
      <c r="X5" s="6">
        <f t="shared" si="1"/>
        <v>105.521</v>
      </c>
      <c r="Y5" s="6">
        <f t="shared" si="1"/>
        <v>105.009</v>
      </c>
      <c r="Z5" s="6">
        <f t="shared" si="1"/>
        <v>104.81399999999999</v>
      </c>
      <c r="AA5" s="6">
        <f t="shared" si="1"/>
        <v>104.511</v>
      </c>
      <c r="AB5" s="6">
        <f t="shared" si="1"/>
        <v>104.08</v>
      </c>
      <c r="AC5" s="6">
        <f t="shared" si="1"/>
        <v>103.837</v>
      </c>
      <c r="AD5" s="6">
        <f t="shared" si="1"/>
        <v>103.536</v>
      </c>
      <c r="AE5" s="6">
        <f t="shared" si="1"/>
        <v>103.18</v>
      </c>
      <c r="AF5" s="6">
        <f t="shared" si="1"/>
        <v>102.684</v>
      </c>
      <c r="AG5" s="6">
        <f t="shared" si="1"/>
        <v>102.333</v>
      </c>
      <c r="AH5" s="6">
        <f t="shared" si="1"/>
        <v>101.79900000000001</v>
      </c>
      <c r="AI5" s="6">
        <f t="shared" si="1"/>
        <v>101.438</v>
      </c>
      <c r="AJ5" s="6">
        <f t="shared" si="1"/>
        <v>101.08499999999999</v>
      </c>
      <c r="AK5" s="6">
        <f t="shared" si="1"/>
        <v>100.664</v>
      </c>
      <c r="AL5" s="6">
        <f t="shared" si="1"/>
        <v>100.24</v>
      </c>
      <c r="AM5" s="6">
        <f t="shared" si="1"/>
        <v>99.95</v>
      </c>
      <c r="AN5" s="6">
        <f t="shared" si="1"/>
        <v>99.594999999999999</v>
      </c>
      <c r="AO5" s="6">
        <f t="shared" si="1"/>
        <v>98.992000000000004</v>
      </c>
    </row>
    <row r="6" spans="1:41" x14ac:dyDescent="0.25">
      <c r="A6" s="3" t="s">
        <v>7</v>
      </c>
      <c r="B6" s="7">
        <f t="shared" ref="B6:AO6" si="2">B5/$B$5</f>
        <v>1</v>
      </c>
      <c r="C6" s="7">
        <f t="shared" si="2"/>
        <v>0.99129751514485831</v>
      </c>
      <c r="D6" s="7">
        <f t="shared" si="2"/>
        <v>0.97487263110758127</v>
      </c>
      <c r="E6" s="7">
        <f t="shared" si="2"/>
        <v>0.96736145728600764</v>
      </c>
      <c r="F6" s="7">
        <f t="shared" si="2"/>
        <v>0.96429446505065186</v>
      </c>
      <c r="G6" s="7">
        <f t="shared" si="2"/>
        <v>0.95697761856079488</v>
      </c>
      <c r="H6" s="7">
        <f t="shared" si="2"/>
        <v>0.9560059819022112</v>
      </c>
      <c r="I6" s="7">
        <f t="shared" si="2"/>
        <v>0.95325160320048663</v>
      </c>
      <c r="J6" s="7">
        <f t="shared" si="2"/>
        <v>0.94939040360941895</v>
      </c>
      <c r="K6" s="7">
        <f t="shared" si="2"/>
        <v>0.94626426827310595</v>
      </c>
      <c r="L6" s="7">
        <f t="shared" si="2"/>
        <v>0.93998665055721253</v>
      </c>
      <c r="M6" s="7">
        <f t="shared" si="2"/>
        <v>0.93789129498044055</v>
      </c>
      <c r="N6" s="7">
        <f t="shared" si="2"/>
        <v>0.93340486832211023</v>
      </c>
      <c r="O6" s="7">
        <f t="shared" si="2"/>
        <v>0.93028718200021965</v>
      </c>
      <c r="P6" s="7">
        <f t="shared" si="2"/>
        <v>0.92552193786594794</v>
      </c>
      <c r="Q6" s="7">
        <f t="shared" si="2"/>
        <v>0.91899084971738054</v>
      </c>
      <c r="R6" s="7">
        <f t="shared" si="2"/>
        <v>0.91474944447730167</v>
      </c>
      <c r="S6" s="7">
        <f t="shared" si="2"/>
        <v>0.91144587983811698</v>
      </c>
      <c r="T6" s="7">
        <f t="shared" si="2"/>
        <v>0.90663839063173279</v>
      </c>
      <c r="U6" s="7">
        <f t="shared" si="2"/>
        <v>0.90344466318004002</v>
      </c>
      <c r="V6" s="7">
        <f t="shared" si="2"/>
        <v>0.90048750813217637</v>
      </c>
      <c r="W6" s="7">
        <f t="shared" si="2"/>
        <v>0.89624610289209761</v>
      </c>
      <c r="X6" s="7">
        <f t="shared" si="2"/>
        <v>0.89154845087320567</v>
      </c>
      <c r="Y6" s="7">
        <f t="shared" si="2"/>
        <v>0.88722255548890228</v>
      </c>
      <c r="Z6" s="7">
        <f t="shared" si="2"/>
        <v>0.88557499767652093</v>
      </c>
      <c r="AA6" s="7">
        <f t="shared" si="2"/>
        <v>0.88301494630651334</v>
      </c>
      <c r="AB6" s="7">
        <f t="shared" si="2"/>
        <v>0.87937342109042982</v>
      </c>
      <c r="AC6" s="7">
        <f t="shared" si="2"/>
        <v>0.8773203105857702</v>
      </c>
      <c r="AD6" s="7">
        <f t="shared" si="2"/>
        <v>0.87477715724460747</v>
      </c>
      <c r="AE6" s="7">
        <f t="shared" si="2"/>
        <v>0.87176930811020903</v>
      </c>
      <c r="AF6" s="7">
        <f t="shared" si="2"/>
        <v>0.86757859695666495</v>
      </c>
      <c r="AG6" s="7">
        <f t="shared" si="2"/>
        <v>0.86461299289437887</v>
      </c>
      <c r="AH6" s="7">
        <f t="shared" si="2"/>
        <v>0.86010121919278126</v>
      </c>
      <c r="AI6" s="7">
        <f t="shared" si="2"/>
        <v>0.85705112498627034</v>
      </c>
      <c r="AJ6" s="7">
        <f t="shared" si="2"/>
        <v>0.85406862289513918</v>
      </c>
      <c r="AK6" s="7">
        <f t="shared" si="2"/>
        <v>0.8505115878232804</v>
      </c>
      <c r="AL6" s="7">
        <f t="shared" si="2"/>
        <v>0.84692920570815411</v>
      </c>
      <c r="AM6" s="7">
        <f t="shared" si="2"/>
        <v>0.84447899152563854</v>
      </c>
      <c r="AN6" s="7">
        <f t="shared" si="2"/>
        <v>0.84147959140566253</v>
      </c>
      <c r="AO6" s="7">
        <f t="shared" si="2"/>
        <v>0.83638483570891464</v>
      </c>
    </row>
    <row r="7" spans="1:41" x14ac:dyDescent="0.25">
      <c r="A7" s="3" t="s">
        <v>8</v>
      </c>
      <c r="B7" s="5">
        <f>B3/B$6</f>
        <v>147699000000</v>
      </c>
      <c r="C7" s="5">
        <f t="shared" ref="C7:AO8" si="3">C3/C$6</f>
        <v>145682802381.37854</v>
      </c>
      <c r="D7" s="5">
        <f t="shared" si="3"/>
        <v>144993300139.53528</v>
      </c>
      <c r="E7" s="5">
        <f t="shared" si="3"/>
        <v>136567359599.62967</v>
      </c>
      <c r="F7" s="5">
        <f t="shared" si="3"/>
        <v>130282817700.71234</v>
      </c>
      <c r="G7" s="5">
        <f t="shared" si="3"/>
        <v>124682121802.85172</v>
      </c>
      <c r="H7" s="5">
        <f t="shared" si="3"/>
        <v>117262864586.83163</v>
      </c>
      <c r="I7" s="5">
        <f t="shared" si="3"/>
        <v>115630542482.09601</v>
      </c>
      <c r="J7" s="5">
        <f t="shared" si="3"/>
        <v>116847610401.63037</v>
      </c>
      <c r="K7" s="5">
        <f t="shared" si="3"/>
        <v>116260334125.02121</v>
      </c>
      <c r="L7" s="5">
        <f t="shared" si="3"/>
        <v>116636762804.03401</v>
      </c>
      <c r="M7" s="5">
        <f t="shared" si="3"/>
        <v>115368380727.16789</v>
      </c>
      <c r="N7" s="5">
        <f t="shared" si="3"/>
        <v>113128829282.64313</v>
      </c>
      <c r="O7" s="5">
        <f t="shared" si="3"/>
        <v>112136340281.18359</v>
      </c>
      <c r="P7" s="5">
        <f t="shared" si="3"/>
        <v>110169187599.27699</v>
      </c>
      <c r="Q7" s="5">
        <f t="shared" si="3"/>
        <v>109798699335.28854</v>
      </c>
      <c r="R7" s="5">
        <f t="shared" si="3"/>
        <v>108475605641.60825</v>
      </c>
      <c r="S7" s="5">
        <f t="shared" si="3"/>
        <v>106814899440.09789</v>
      </c>
      <c r="T7" s="5">
        <f t="shared" si="3"/>
        <v>105576822015.33917</v>
      </c>
      <c r="U7" s="5">
        <f t="shared" si="3"/>
        <v>104704808003.44154</v>
      </c>
      <c r="V7" s="5">
        <f t="shared" si="3"/>
        <v>103686058003.92198</v>
      </c>
      <c r="W7" s="5">
        <f t="shared" si="3"/>
        <v>102687196857.00011</v>
      </c>
      <c r="X7" s="5">
        <f t="shared" si="3"/>
        <v>101385404137.56503</v>
      </c>
      <c r="Y7" s="5">
        <f t="shared" si="3"/>
        <v>99770908045.977005</v>
      </c>
      <c r="Z7" s="5">
        <f t="shared" si="3"/>
        <v>97903622197.416382</v>
      </c>
      <c r="AA7" s="5">
        <f t="shared" si="3"/>
        <v>96711839768.062698</v>
      </c>
      <c r="AB7" s="5">
        <f t="shared" si="3"/>
        <v>95954685434.281326</v>
      </c>
      <c r="AC7" s="5">
        <f t="shared" si="3"/>
        <v>94806878395.947495</v>
      </c>
      <c r="AD7" s="5">
        <f t="shared" si="3"/>
        <v>93406645707.773132</v>
      </c>
      <c r="AE7" s="5">
        <f t="shared" si="3"/>
        <v>92529066175.615417</v>
      </c>
      <c r="AF7" s="5">
        <f t="shared" si="3"/>
        <v>91490269905.730209</v>
      </c>
      <c r="AG7" s="5">
        <f t="shared" si="3"/>
        <v>91152921188.668365</v>
      </c>
      <c r="AH7" s="5">
        <f t="shared" si="3"/>
        <v>92270535408.009888</v>
      </c>
      <c r="AI7" s="5">
        <f t="shared" si="3"/>
        <v>91035409353.496719</v>
      </c>
      <c r="AJ7" s="5">
        <f t="shared" si="3"/>
        <v>89067784438.838608</v>
      </c>
      <c r="AK7" s="5">
        <f t="shared" si="3"/>
        <v>87892982377.016617</v>
      </c>
      <c r="AL7" s="5">
        <f t="shared" si="3"/>
        <v>85629353092.57782</v>
      </c>
      <c r="AM7" s="5">
        <f t="shared" si="3"/>
        <v>84925736128.064026</v>
      </c>
      <c r="AN7" s="5">
        <f t="shared" si="3"/>
        <v>84826775038.907578</v>
      </c>
      <c r="AO7" s="5">
        <f t="shared" si="3"/>
        <v>84165801428.398239</v>
      </c>
    </row>
    <row r="8" spans="1:41" x14ac:dyDescent="0.25">
      <c r="A8" s="3" t="s">
        <v>9</v>
      </c>
      <c r="B8" s="5">
        <f>B4/B$6</f>
        <v>22298000000</v>
      </c>
      <c r="C8" s="5">
        <f t="shared" si="3"/>
        <v>21542473045.420067</v>
      </c>
      <c r="D8" s="5">
        <f t="shared" si="3"/>
        <v>21318682396.88689</v>
      </c>
      <c r="E8" s="5">
        <f t="shared" si="3"/>
        <v>18894695320.27879</v>
      </c>
      <c r="F8" s="5">
        <f t="shared" si="3"/>
        <v>18249612164.968327</v>
      </c>
      <c r="G8" s="5">
        <f t="shared" si="3"/>
        <v>17443459153.313026</v>
      </c>
      <c r="H8" s="5">
        <f t="shared" si="3"/>
        <v>16236300079.540432</v>
      </c>
      <c r="I8" s="5">
        <f t="shared" si="3"/>
        <v>16619956312.486706</v>
      </c>
      <c r="J8" s="5">
        <f t="shared" si="3"/>
        <v>16661217492.680235</v>
      </c>
      <c r="K8" s="5">
        <f t="shared" si="3"/>
        <v>16634887871.996571</v>
      </c>
      <c r="L8" s="5">
        <f t="shared" si="3"/>
        <v>16751301723.982958</v>
      </c>
      <c r="M8" s="5">
        <f t="shared" si="3"/>
        <v>16558422157.360863</v>
      </c>
      <c r="N8" s="5">
        <f t="shared" si="3"/>
        <v>16435526019.461416</v>
      </c>
      <c r="O8" s="5">
        <f t="shared" si="3"/>
        <v>16286368653.842661</v>
      </c>
      <c r="P8" s="5">
        <f t="shared" si="3"/>
        <v>15896975963.557358</v>
      </c>
      <c r="Q8" s="5">
        <f t="shared" si="3"/>
        <v>15975131857.422609</v>
      </c>
      <c r="R8" s="5">
        <f t="shared" si="3"/>
        <v>15762786287.603796</v>
      </c>
      <c r="S8" s="5">
        <f t="shared" si="3"/>
        <v>15424942183.618227</v>
      </c>
      <c r="T8" s="5">
        <f t="shared" si="3"/>
        <v>15109662398.538773</v>
      </c>
      <c r="U8" s="5">
        <f t="shared" si="3"/>
        <v>14862005994.631952</v>
      </c>
      <c r="V8" s="5">
        <f t="shared" si="3"/>
        <v>14491039444.918793</v>
      </c>
      <c r="W8" s="5">
        <f t="shared" si="3"/>
        <v>14181372682.10828</v>
      </c>
      <c r="X8" s="5">
        <f t="shared" si="3"/>
        <v>13744625979.662815</v>
      </c>
      <c r="Y8" s="5">
        <f t="shared" si="3"/>
        <v>13270627450.980391</v>
      </c>
      <c r="Z8" s="5">
        <f t="shared" si="3"/>
        <v>12891059514.950294</v>
      </c>
      <c r="AA8" s="5">
        <f t="shared" si="3"/>
        <v>12443730478.131489</v>
      </c>
      <c r="AB8" s="5">
        <f t="shared" si="3"/>
        <v>12268963038.047655</v>
      </c>
      <c r="AC8" s="5">
        <f t="shared" si="3"/>
        <v>11932927886.976704</v>
      </c>
      <c r="AD8" s="5">
        <f t="shared" si="3"/>
        <v>11476065552.078503</v>
      </c>
      <c r="AE8" s="5">
        <f t="shared" si="3"/>
        <v>11217417164.179104</v>
      </c>
      <c r="AF8" s="5">
        <f t="shared" si="3"/>
        <v>10775968924.077753</v>
      </c>
      <c r="AG8" s="5">
        <f t="shared" si="3"/>
        <v>10601274877.116863</v>
      </c>
      <c r="AH8" s="5">
        <f t="shared" si="3"/>
        <v>10644096061.847364</v>
      </c>
      <c r="AI8" s="5">
        <f t="shared" si="3"/>
        <v>10028573266.428755</v>
      </c>
      <c r="AJ8" s="5">
        <f t="shared" si="3"/>
        <v>9537875273.2848606</v>
      </c>
      <c r="AK8" s="5">
        <f t="shared" si="3"/>
        <v>9130974946.3561954</v>
      </c>
      <c r="AL8" s="5">
        <f t="shared" si="3"/>
        <v>8673688367.9169998</v>
      </c>
      <c r="AM8" s="5">
        <f t="shared" si="3"/>
        <v>8559123521.7608805</v>
      </c>
      <c r="AN8" s="5">
        <f t="shared" si="3"/>
        <v>8262826657.964757</v>
      </c>
      <c r="AO8" s="5">
        <f t="shared" si="3"/>
        <v>7964037265.6376266</v>
      </c>
    </row>
    <row r="9" spans="1:41" x14ac:dyDescent="0.25">
      <c r="A9" s="3" t="s">
        <v>10</v>
      </c>
      <c r="B9" s="8">
        <f>B4/B3</f>
        <v>0.15096920087475202</v>
      </c>
      <c r="C9" s="8">
        <f t="shared" ref="C9:AO9" si="4">C4/C3</f>
        <v>0.14787245092268808</v>
      </c>
      <c r="D9" s="8">
        <f t="shared" si="4"/>
        <v>0.147032189600283</v>
      </c>
      <c r="E9" s="8">
        <f t="shared" si="4"/>
        <v>0.13835440163500112</v>
      </c>
      <c r="F9" s="8">
        <f t="shared" si="4"/>
        <v>0.14007689184994149</v>
      </c>
      <c r="G9" s="8">
        <f t="shared" si="4"/>
        <v>0.13990345128144957</v>
      </c>
      <c r="H9" s="8">
        <f t="shared" si="4"/>
        <v>0.13846071505031043</v>
      </c>
      <c r="I9" s="8">
        <f t="shared" si="4"/>
        <v>0.14373327285098661</v>
      </c>
      <c r="J9" s="8">
        <f t="shared" si="4"/>
        <v>0.14258928732399445</v>
      </c>
      <c r="K9" s="8">
        <f t="shared" si="4"/>
        <v>0.14308309018025142</v>
      </c>
      <c r="L9" s="8">
        <f t="shared" si="4"/>
        <v>0.14361939856070488</v>
      </c>
      <c r="M9" s="8">
        <f t="shared" si="4"/>
        <v>0.14352651959742335</v>
      </c>
      <c r="N9" s="8">
        <f t="shared" si="4"/>
        <v>0.14528150007102608</v>
      </c>
      <c r="O9" s="8">
        <f t="shared" si="4"/>
        <v>0.14523720511124533</v>
      </c>
      <c r="P9" s="8">
        <f t="shared" si="4"/>
        <v>0.14429602604840924</v>
      </c>
      <c r="Q9" s="8">
        <f t="shared" si="4"/>
        <v>0.14549472766193611</v>
      </c>
      <c r="R9" s="8">
        <f t="shared" si="4"/>
        <v>0.14531180715120731</v>
      </c>
      <c r="S9" s="8">
        <f t="shared" si="4"/>
        <v>0.14440815152635689</v>
      </c>
      <c r="T9" s="8">
        <f t="shared" si="4"/>
        <v>0.143115336397827</v>
      </c>
      <c r="U9" s="8">
        <f t="shared" si="4"/>
        <v>0.1419419631058724</v>
      </c>
      <c r="V9" s="8">
        <f t="shared" si="4"/>
        <v>0.13975880387284723</v>
      </c>
      <c r="W9" s="8">
        <f t="shared" si="4"/>
        <v>0.13810263709756282</v>
      </c>
      <c r="X9" s="8">
        <f t="shared" si="4"/>
        <v>0.13556809381568757</v>
      </c>
      <c r="Y9" s="8">
        <f t="shared" si="4"/>
        <v>0.13301099199042013</v>
      </c>
      <c r="Z9" s="8">
        <f t="shared" si="4"/>
        <v>0.13167091498367955</v>
      </c>
      <c r="AA9" s="8">
        <f t="shared" si="4"/>
        <v>0.12866811869130423</v>
      </c>
      <c r="AB9" s="8">
        <f t="shared" si="4"/>
        <v>0.12786205261910405</v>
      </c>
      <c r="AC9" s="8">
        <f t="shared" si="4"/>
        <v>0.12586563431759162</v>
      </c>
      <c r="AD9" s="8">
        <f t="shared" si="4"/>
        <v>0.12286133888140986</v>
      </c>
      <c r="AE9" s="8">
        <f t="shared" si="4"/>
        <v>0.12123128037290488</v>
      </c>
      <c r="AF9" s="8">
        <f t="shared" si="4"/>
        <v>0.11778267716535433</v>
      </c>
      <c r="AG9" s="8">
        <f t="shared" si="4"/>
        <v>0.11630208597675482</v>
      </c>
      <c r="AH9" s="8">
        <f t="shared" si="4"/>
        <v>0.11535747587006376</v>
      </c>
      <c r="AI9" s="8">
        <f t="shared" si="4"/>
        <v>0.11016123657429956</v>
      </c>
      <c r="AJ9" s="8">
        <f t="shared" si="4"/>
        <v>0.10708557907190745</v>
      </c>
      <c r="AK9" s="8">
        <f t="shared" si="4"/>
        <v>0.10388741739572464</v>
      </c>
      <c r="AL9" s="8">
        <f t="shared" si="4"/>
        <v>0.10129340062325914</v>
      </c>
      <c r="AM9" s="8">
        <f t="shared" si="4"/>
        <v>0.10078362475250285</v>
      </c>
      <c r="AN9" s="8">
        <f t="shared" si="4"/>
        <v>9.7408237601569067E-2</v>
      </c>
      <c r="AO9" s="8">
        <f t="shared" si="4"/>
        <v>9.462319767028908E-2</v>
      </c>
    </row>
    <row r="10" spans="1:41" x14ac:dyDescent="0.25">
      <c r="A10" s="3" t="s">
        <v>11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</row>
    <row r="11" spans="1:41" x14ac:dyDescent="0.25">
      <c r="A11" s="3" t="s">
        <v>12</v>
      </c>
      <c r="B11" s="27">
        <v>6168000000</v>
      </c>
      <c r="C11" s="27">
        <v>6433000000</v>
      </c>
      <c r="D11" s="27">
        <v>6374000000</v>
      </c>
      <c r="E11" s="27">
        <v>6187000000</v>
      </c>
      <c r="F11" s="27">
        <v>6076000000</v>
      </c>
      <c r="G11" s="27">
        <v>6355000000</v>
      </c>
      <c r="H11" s="27">
        <v>5829000000</v>
      </c>
      <c r="I11" s="27">
        <v>4814000000</v>
      </c>
      <c r="J11" s="27">
        <v>4942000000</v>
      </c>
      <c r="K11" s="27">
        <v>5044000000</v>
      </c>
      <c r="L11" s="27">
        <v>4940000000</v>
      </c>
      <c r="M11" s="27">
        <v>4922000000</v>
      </c>
      <c r="N11" s="27">
        <v>4808000000</v>
      </c>
      <c r="O11" s="27">
        <v>5004000000</v>
      </c>
      <c r="P11" s="27">
        <v>4779000000</v>
      </c>
      <c r="Q11" s="27">
        <v>4440000000</v>
      </c>
      <c r="R11" s="27">
        <v>4514000000</v>
      </c>
      <c r="S11" s="27">
        <v>4549000000</v>
      </c>
      <c r="T11" s="27">
        <v>4361000000</v>
      </c>
      <c r="U11" s="27">
        <v>4183000000</v>
      </c>
      <c r="V11" s="27">
        <v>4280000000</v>
      </c>
      <c r="W11" s="27">
        <v>4388000000</v>
      </c>
      <c r="X11" s="27">
        <v>4281000000</v>
      </c>
      <c r="Y11" s="27">
        <v>4178000000</v>
      </c>
      <c r="Z11" s="27">
        <v>4161000000</v>
      </c>
      <c r="AA11" s="27">
        <v>4299000000</v>
      </c>
      <c r="AB11" s="27">
        <v>4163000000</v>
      </c>
      <c r="AC11" s="27">
        <v>3987000000</v>
      </c>
      <c r="AD11" s="27">
        <v>4080000000</v>
      </c>
      <c r="AE11" s="27">
        <v>4146000000</v>
      </c>
      <c r="AF11" s="27">
        <v>4067000000</v>
      </c>
      <c r="AG11" s="27">
        <v>3549000000</v>
      </c>
      <c r="AH11" s="27">
        <v>4096000000</v>
      </c>
      <c r="AI11" s="27">
        <v>4294000000</v>
      </c>
      <c r="AJ11" s="27">
        <v>4183000000</v>
      </c>
      <c r="AK11" s="27">
        <v>4217000000</v>
      </c>
      <c r="AL11" s="27">
        <v>4139000000</v>
      </c>
      <c r="AM11" s="27">
        <v>4066000000</v>
      </c>
      <c r="AN11" s="27">
        <v>4086000000</v>
      </c>
      <c r="AO11" s="27">
        <v>3877000000</v>
      </c>
    </row>
    <row r="12" spans="1:41" x14ac:dyDescent="0.25">
      <c r="A12" s="3" t="s">
        <v>16</v>
      </c>
      <c r="B12" s="27">
        <v>-2752000000</v>
      </c>
      <c r="C12" s="27">
        <v>-2473000000</v>
      </c>
      <c r="D12" s="27">
        <v>-2401000000</v>
      </c>
      <c r="E12" s="27">
        <v>-2463000000</v>
      </c>
      <c r="F12" s="27">
        <v>-2256000000</v>
      </c>
      <c r="G12" s="27">
        <v>-2475000000</v>
      </c>
      <c r="H12" s="27">
        <v>-2589000000</v>
      </c>
      <c r="I12" s="27">
        <v>-2678000000</v>
      </c>
      <c r="J12" s="27">
        <v>-2622000000</v>
      </c>
      <c r="K12" s="27">
        <v>-2602000000</v>
      </c>
      <c r="L12" s="27">
        <v>-2569000000</v>
      </c>
      <c r="M12" s="27">
        <v>-2442000000</v>
      </c>
      <c r="N12" s="27">
        <v>-2224000000</v>
      </c>
      <c r="O12" s="27">
        <v>-2102000000</v>
      </c>
      <c r="P12" s="27">
        <v>-1953000000</v>
      </c>
      <c r="Q12" s="27">
        <v>-1850000000</v>
      </c>
      <c r="R12" s="27">
        <v>-1784000000</v>
      </c>
      <c r="S12" s="27">
        <v>-1732000000</v>
      </c>
      <c r="T12" s="27">
        <v>-1707000000</v>
      </c>
      <c r="U12" s="27">
        <v>-1583000000</v>
      </c>
      <c r="V12" s="27">
        <v>-1516000000</v>
      </c>
      <c r="W12" s="27">
        <v>-1437000000</v>
      </c>
      <c r="X12" s="27">
        <v>-1464000000</v>
      </c>
      <c r="Y12" s="27">
        <v>-1460000000</v>
      </c>
      <c r="Z12" s="27">
        <v>-1474000000</v>
      </c>
      <c r="AA12" s="27">
        <v>-1476000000</v>
      </c>
      <c r="AB12" s="27">
        <v>-1431000000</v>
      </c>
      <c r="AC12" s="27">
        <v>-1394000000</v>
      </c>
      <c r="AD12" s="27">
        <v>-1350000000</v>
      </c>
      <c r="AE12" s="27">
        <v>-1333000000</v>
      </c>
      <c r="AF12" s="27">
        <v>-1318000000</v>
      </c>
      <c r="AG12" s="27">
        <v>-1301000000</v>
      </c>
      <c r="AH12" s="27">
        <v>-1326000000</v>
      </c>
      <c r="AI12" s="27">
        <v>-1309000000</v>
      </c>
      <c r="AJ12" s="27">
        <v>-1304000000</v>
      </c>
      <c r="AK12" s="27">
        <v>-1262000000</v>
      </c>
      <c r="AL12" s="27">
        <v>-1247000000</v>
      </c>
      <c r="AM12" s="27">
        <v>-1259000000</v>
      </c>
      <c r="AN12" s="27">
        <v>-1202000000</v>
      </c>
      <c r="AO12" s="27">
        <v>-1165000000</v>
      </c>
    </row>
    <row r="13" spans="1:41" x14ac:dyDescent="0.25">
      <c r="A13" s="3" t="s">
        <v>17</v>
      </c>
      <c r="B13" s="27">
        <v>2794000000</v>
      </c>
      <c r="C13" s="27">
        <v>2711000000</v>
      </c>
      <c r="D13" s="27">
        <v>2615000000</v>
      </c>
      <c r="E13" s="27">
        <v>2519000000</v>
      </c>
      <c r="F13" s="27">
        <v>2448000000</v>
      </c>
      <c r="G13" s="27">
        <v>2411000000</v>
      </c>
      <c r="H13" s="27">
        <v>2356000000</v>
      </c>
      <c r="I13" s="27">
        <v>2296000000</v>
      </c>
      <c r="J13" s="27">
        <v>2250000000</v>
      </c>
      <c r="K13" s="27">
        <v>2197000000</v>
      </c>
      <c r="L13" s="27">
        <v>2167000000</v>
      </c>
      <c r="M13" s="27">
        <v>2152000000</v>
      </c>
      <c r="N13" s="27">
        <v>2132000000</v>
      </c>
      <c r="O13" s="27">
        <v>2109000000</v>
      </c>
      <c r="P13" s="27">
        <v>2089000000</v>
      </c>
      <c r="Q13" s="27">
        <v>2062000000</v>
      </c>
      <c r="R13" s="27">
        <v>2032000000</v>
      </c>
      <c r="S13" s="27">
        <v>2010000000</v>
      </c>
      <c r="T13" s="27">
        <v>1992000000</v>
      </c>
      <c r="U13" s="27">
        <v>1973000000</v>
      </c>
      <c r="V13" s="27">
        <v>1953000000</v>
      </c>
      <c r="W13" s="27">
        <v>1926000000</v>
      </c>
      <c r="X13" s="27">
        <v>1895000000</v>
      </c>
      <c r="Y13" s="27">
        <v>1863000000</v>
      </c>
      <c r="Z13" s="27">
        <v>1825000000</v>
      </c>
      <c r="AA13" s="27">
        <v>1805000000</v>
      </c>
      <c r="AB13" s="27">
        <v>1793000000</v>
      </c>
      <c r="AC13" s="27">
        <v>1786000000</v>
      </c>
      <c r="AD13" s="27">
        <v>1785000000</v>
      </c>
      <c r="AE13" s="27">
        <v>1776000000</v>
      </c>
      <c r="AF13" s="27">
        <v>1769000000</v>
      </c>
      <c r="AG13" s="27">
        <v>1757000000</v>
      </c>
      <c r="AH13" s="27">
        <v>1744000000</v>
      </c>
      <c r="AI13" s="27">
        <v>1728000000</v>
      </c>
      <c r="AJ13" s="27">
        <v>1709000000</v>
      </c>
      <c r="AK13" s="27">
        <v>1684000000</v>
      </c>
      <c r="AL13" s="27">
        <v>1674000000</v>
      </c>
      <c r="AM13" s="27">
        <v>1666000000</v>
      </c>
      <c r="AN13" s="27">
        <v>1668000000</v>
      </c>
      <c r="AO13" s="27">
        <v>1682000000</v>
      </c>
    </row>
    <row r="14" spans="1:41" x14ac:dyDescent="0.25">
      <c r="A14" s="3" t="s">
        <v>13</v>
      </c>
      <c r="B14" s="27">
        <v>1053000000</v>
      </c>
      <c r="C14" s="27">
        <v>1062000000</v>
      </c>
      <c r="D14" s="27">
        <v>1075000000</v>
      </c>
      <c r="E14" s="27">
        <v>1078000000</v>
      </c>
      <c r="F14" s="27">
        <v>1078000000</v>
      </c>
      <c r="G14" s="27">
        <v>1077000000</v>
      </c>
      <c r="H14" s="27">
        <v>1077000000</v>
      </c>
      <c r="I14" s="27">
        <v>1097000000</v>
      </c>
      <c r="J14" s="27">
        <v>1094000000</v>
      </c>
      <c r="K14" s="27">
        <v>1099000000</v>
      </c>
      <c r="L14" s="27">
        <v>1106000000</v>
      </c>
      <c r="M14" s="27">
        <v>1143000000</v>
      </c>
      <c r="N14" s="27">
        <v>1141000000</v>
      </c>
      <c r="O14" s="27">
        <v>1149000000</v>
      </c>
      <c r="P14" s="27">
        <v>1158000000</v>
      </c>
      <c r="Q14" s="27">
        <v>1184000000</v>
      </c>
      <c r="R14" s="27">
        <v>1174000000</v>
      </c>
      <c r="S14" s="27">
        <v>1189000000</v>
      </c>
      <c r="T14" s="27">
        <v>1204000000</v>
      </c>
      <c r="U14" s="27">
        <v>1234000000</v>
      </c>
      <c r="V14" s="27">
        <v>1229000000</v>
      </c>
      <c r="W14" s="27">
        <v>1240000000</v>
      </c>
      <c r="X14" s="27">
        <v>1252000000</v>
      </c>
      <c r="Y14" s="27">
        <v>1283000000</v>
      </c>
      <c r="Z14" s="27">
        <v>1274000000</v>
      </c>
      <c r="AA14" s="27">
        <v>1289000000</v>
      </c>
      <c r="AB14" s="27">
        <v>1305000000</v>
      </c>
      <c r="AC14" s="27">
        <v>1346000000</v>
      </c>
      <c r="AD14" s="27">
        <v>1334000000</v>
      </c>
      <c r="AE14" s="27">
        <v>1353000000</v>
      </c>
      <c r="AF14" s="27">
        <v>1376000000</v>
      </c>
      <c r="AG14" s="27">
        <v>1434000000</v>
      </c>
      <c r="AH14" s="27">
        <v>1417000000</v>
      </c>
      <c r="AI14" s="27">
        <v>1443000000</v>
      </c>
      <c r="AJ14" s="27">
        <v>1478000000</v>
      </c>
      <c r="AK14" s="27">
        <v>1511000000</v>
      </c>
      <c r="AL14" s="27">
        <v>1498000000</v>
      </c>
      <c r="AM14" s="27">
        <v>1512000000</v>
      </c>
      <c r="AN14" s="27">
        <v>1531000000</v>
      </c>
      <c r="AO14" s="27">
        <v>1570000000</v>
      </c>
    </row>
    <row r="15" spans="1:41" x14ac:dyDescent="0.25">
      <c r="A15" s="3" t="s">
        <v>10</v>
      </c>
      <c r="B15" s="18">
        <v>0.15096920087475202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x14ac:dyDescent="0.25">
      <c r="A16" s="3" t="s">
        <v>1</v>
      </c>
      <c r="B16" s="5">
        <f>MEDIAN(B12:V12)</f>
        <v>-2401000000</v>
      </c>
    </row>
    <row r="17" spans="1:41" x14ac:dyDescent="0.25">
      <c r="A17" s="3" t="s">
        <v>17</v>
      </c>
      <c r="B17" s="5">
        <f>MEDIAN(B13:W13)</f>
        <v>2159500000</v>
      </c>
    </row>
    <row r="18" spans="1:41" x14ac:dyDescent="0.25">
      <c r="A18" s="3" t="s">
        <v>25</v>
      </c>
      <c r="B18" s="5">
        <f>B3*B15*(1-T20)+E17*SUM(B10:E10)+$T$19*SUM(B11:E11)+B12+B13</f>
        <v>23724940000</v>
      </c>
      <c r="C18" s="9"/>
      <c r="D18" s="9"/>
      <c r="E18" s="9"/>
      <c r="F18" s="9"/>
      <c r="G18" s="9"/>
      <c r="H18" s="9"/>
      <c r="I18" s="9"/>
      <c r="J18" s="9" t="s">
        <v>18</v>
      </c>
      <c r="K18" s="9"/>
      <c r="L18" s="9"/>
      <c r="M18" s="9"/>
      <c r="N18" s="9"/>
      <c r="O18" s="9"/>
      <c r="P18" s="9" t="s">
        <v>33</v>
      </c>
      <c r="R18" s="9"/>
      <c r="S18" s="9"/>
      <c r="T18" s="25">
        <v>0.25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25">
      <c r="A19" s="3" t="s">
        <v>30</v>
      </c>
      <c r="B19" s="19">
        <v>0.08</v>
      </c>
      <c r="C19" s="9"/>
      <c r="D19" s="9" t="s">
        <v>34</v>
      </c>
      <c r="E19" s="9"/>
      <c r="F19" s="10">
        <f>MEDIAN(B9:V9)</f>
        <v>0.14361939856070488</v>
      </c>
      <c r="G19" s="9"/>
      <c r="H19" s="9"/>
      <c r="I19" s="9"/>
      <c r="J19" s="9"/>
      <c r="K19" s="9"/>
      <c r="L19" s="9"/>
      <c r="M19" s="9"/>
      <c r="N19" s="9"/>
      <c r="O19" s="9"/>
      <c r="P19" s="9" t="s">
        <v>23</v>
      </c>
      <c r="Q19" s="9"/>
      <c r="R19" s="9"/>
      <c r="S19" s="9"/>
      <c r="T19" s="25">
        <v>0.25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25">
      <c r="A20" s="3" t="s">
        <v>26</v>
      </c>
      <c r="B20" s="26">
        <v>37.177587844254511</v>
      </c>
      <c r="C20" s="9"/>
      <c r="D20" s="9" t="s">
        <v>2</v>
      </c>
      <c r="E20" s="9"/>
      <c r="F20" s="11">
        <f>B9</f>
        <v>0.15096920087475202</v>
      </c>
      <c r="G20" s="9"/>
      <c r="H20" s="9"/>
      <c r="I20" s="9"/>
      <c r="J20" s="9"/>
      <c r="K20" s="9"/>
      <c r="L20" s="9"/>
      <c r="M20" s="9"/>
      <c r="N20" s="9"/>
      <c r="O20" s="9"/>
      <c r="P20" s="9" t="s">
        <v>24</v>
      </c>
      <c r="Q20" s="9"/>
      <c r="R20" s="9"/>
      <c r="S20" s="9"/>
      <c r="T20" s="25">
        <v>0.22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25">
      <c r="A21" s="3" t="s">
        <v>27</v>
      </c>
      <c r="B21" s="26">
        <v>4.8119658119658117</v>
      </c>
      <c r="C21" s="9"/>
      <c r="D21" s="12" t="s">
        <v>14</v>
      </c>
      <c r="E21" s="9"/>
      <c r="F21" s="9"/>
      <c r="G21" s="9"/>
      <c r="H21" s="9"/>
      <c r="I21" s="9"/>
      <c r="J21" s="20"/>
      <c r="K21" s="9" t="s">
        <v>19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25">
      <c r="A22" s="3" t="s">
        <v>32</v>
      </c>
      <c r="B22" s="6">
        <f>(B18/B14)/B19-B20+B21</f>
        <v>249.26946818613487</v>
      </c>
      <c r="C22" s="9"/>
      <c r="D22" s="13">
        <f>(B22+$B$20-$B$21)/($B$4/$B$14)</f>
        <v>13.299926002332048</v>
      </c>
      <c r="E22" s="9" t="s">
        <v>28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25">
      <c r="A23" s="3" t="s">
        <v>20</v>
      </c>
      <c r="B23" s="26" vm="1">
        <v>397.07</v>
      </c>
      <c r="C23" s="9"/>
      <c r="D23" s="13">
        <f>(B23+$B$20-$B$21)/($B$4/$B$14)</f>
        <v>20.279653332137411</v>
      </c>
      <c r="E23" s="9" t="s">
        <v>29</v>
      </c>
      <c r="F23" s="9"/>
      <c r="G23" s="9"/>
      <c r="H23" s="9"/>
      <c r="I23" s="9"/>
      <c r="J23" s="9" t="s">
        <v>22</v>
      </c>
      <c r="K23" s="9"/>
      <c r="L23" s="9"/>
      <c r="M23" s="9"/>
      <c r="N23" s="9"/>
      <c r="O23" s="9"/>
      <c r="P23" s="1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.75" x14ac:dyDescent="0.25">
      <c r="A24" s="3" t="s">
        <v>21</v>
      </c>
      <c r="B24" s="15">
        <f>B22/B23-1</f>
        <v>-0.37222789889406183</v>
      </c>
      <c r="C24" s="9"/>
      <c r="D24" s="9"/>
      <c r="E24" s="9"/>
      <c r="F24" s="9"/>
      <c r="G24" s="9"/>
      <c r="H24" s="9"/>
      <c r="I24" s="9"/>
      <c r="J24" s="9" t="s">
        <v>31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25">
      <c r="A27" s="9"/>
      <c r="B27" s="24" t="s">
        <v>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25">
      <c r="A28" s="22" t="s">
        <v>4</v>
      </c>
      <c r="B28" s="21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1">
        <v>7</v>
      </c>
      <c r="I28" s="21">
        <v>8</v>
      </c>
      <c r="J28" s="21">
        <v>9</v>
      </c>
      <c r="K28" s="21">
        <v>10</v>
      </c>
      <c r="L28" s="21">
        <v>11</v>
      </c>
      <c r="M28" s="21">
        <v>12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5">
      <c r="A29" s="23">
        <v>1999</v>
      </c>
      <c r="B29" s="16">
        <v>78.775999999999996</v>
      </c>
      <c r="C29" s="16">
        <v>78.748999999999995</v>
      </c>
      <c r="D29" s="16">
        <v>78.772999999999996</v>
      </c>
      <c r="E29" s="16">
        <v>78.974999999999994</v>
      </c>
      <c r="F29" s="16">
        <v>79.051000000000002</v>
      </c>
      <c r="G29" s="17">
        <v>79.091999999999999</v>
      </c>
      <c r="H29" s="16">
        <v>79.234999999999999</v>
      </c>
      <c r="I29" s="16">
        <v>79.272999999999996</v>
      </c>
      <c r="J29" s="16">
        <v>79.483000000000004</v>
      </c>
      <c r="K29" s="16">
        <v>79.619</v>
      </c>
      <c r="L29" s="16">
        <v>79.694999999999993</v>
      </c>
      <c r="M29" s="16">
        <v>79.796000000000006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25">
      <c r="A30" s="23">
        <v>2000</v>
      </c>
      <c r="B30" s="16">
        <v>79.986999999999995</v>
      </c>
      <c r="C30" s="16">
        <v>80.105999999999995</v>
      </c>
      <c r="D30" s="16">
        <v>80.27</v>
      </c>
      <c r="E30" s="16">
        <v>80.322999999999993</v>
      </c>
      <c r="F30" s="16">
        <v>80.409000000000006</v>
      </c>
      <c r="G30" s="16">
        <v>80.47</v>
      </c>
      <c r="H30" s="16">
        <v>80.653999999999996</v>
      </c>
      <c r="I30" s="16">
        <v>80.757000000000005</v>
      </c>
      <c r="J30" s="16">
        <v>80.953000000000003</v>
      </c>
      <c r="K30" s="16">
        <v>81.066999999999993</v>
      </c>
      <c r="L30" s="16">
        <v>81.209999999999994</v>
      </c>
      <c r="M30" s="16">
        <v>81.289000000000001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25">
      <c r="A31" s="23">
        <v>2001</v>
      </c>
      <c r="B31" s="16">
        <v>81.591999999999999</v>
      </c>
      <c r="C31" s="16">
        <v>81.736000000000004</v>
      </c>
      <c r="D31" s="16">
        <v>81.820999999999998</v>
      </c>
      <c r="E31" s="16">
        <v>81.950999999999993</v>
      </c>
      <c r="F31" s="16">
        <v>81.97</v>
      </c>
      <c r="G31" s="16">
        <v>82.153999999999996</v>
      </c>
      <c r="H31" s="16">
        <v>82.366</v>
      </c>
      <c r="I31" s="16">
        <v>82.406000000000006</v>
      </c>
      <c r="J31" s="16">
        <v>81.938999999999993</v>
      </c>
      <c r="K31" s="16">
        <v>82.516000000000005</v>
      </c>
      <c r="L31" s="16">
        <v>82.683000000000007</v>
      </c>
      <c r="M31" s="16">
        <v>82.701999999999998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25">
      <c r="A32" s="23">
        <v>2002</v>
      </c>
      <c r="B32" s="16">
        <v>82.75</v>
      </c>
      <c r="C32" s="16">
        <v>82.906999999999996</v>
      </c>
      <c r="D32" s="16">
        <v>83.006</v>
      </c>
      <c r="E32" s="16">
        <v>83.238</v>
      </c>
      <c r="F32" s="16">
        <v>83.331000000000003</v>
      </c>
      <c r="G32" s="16">
        <v>83.462999999999994</v>
      </c>
      <c r="H32" s="16">
        <v>83.632000000000005</v>
      </c>
      <c r="I32" s="16">
        <v>83.796999999999997</v>
      </c>
      <c r="J32" s="16">
        <v>83.933999999999997</v>
      </c>
      <c r="K32" s="16">
        <v>84.004999999999995</v>
      </c>
      <c r="L32" s="16">
        <v>84.087000000000003</v>
      </c>
      <c r="M32" s="16">
        <v>84.165000000000006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25">
      <c r="A33" s="23">
        <v>2003</v>
      </c>
      <c r="B33" s="16">
        <v>84.222999999999999</v>
      </c>
      <c r="C33" s="16">
        <v>84.338999999999999</v>
      </c>
      <c r="D33" s="16">
        <v>84.474000000000004</v>
      </c>
      <c r="E33" s="16">
        <v>84.567999999999998</v>
      </c>
      <c r="F33" s="16">
        <v>84.69</v>
      </c>
      <c r="G33" s="16">
        <v>84.738</v>
      </c>
      <c r="H33" s="16">
        <v>84.948999999999998</v>
      </c>
      <c r="I33" s="16">
        <v>85.045000000000002</v>
      </c>
      <c r="J33" s="16">
        <v>85.164000000000001</v>
      </c>
      <c r="K33" s="16">
        <v>85.32</v>
      </c>
      <c r="L33" s="16">
        <v>85.436999999999998</v>
      </c>
      <c r="M33" s="16">
        <v>85.543999999999997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25">
      <c r="A34" s="23">
        <v>2004</v>
      </c>
      <c r="B34" s="16">
        <v>85.763000000000005</v>
      </c>
      <c r="C34" s="16">
        <v>85.902000000000001</v>
      </c>
      <c r="D34" s="16">
        <v>86.046000000000006</v>
      </c>
      <c r="E34" s="16">
        <v>86.27</v>
      </c>
      <c r="F34" s="16">
        <v>86.388000000000005</v>
      </c>
      <c r="G34" s="16">
        <v>86.525000000000006</v>
      </c>
      <c r="H34" s="16">
        <v>86.628</v>
      </c>
      <c r="I34" s="16">
        <v>86.661000000000001</v>
      </c>
      <c r="J34" s="16">
        <v>86.822999999999993</v>
      </c>
      <c r="K34" s="16">
        <v>87.012</v>
      </c>
      <c r="L34" s="16">
        <v>87.198999999999998</v>
      </c>
      <c r="M34" s="16">
        <v>87.311000000000007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25">
      <c r="A35" s="23">
        <v>2005</v>
      </c>
      <c r="B35" s="16">
        <v>87.625</v>
      </c>
      <c r="C35" s="16">
        <v>87.77</v>
      </c>
      <c r="D35" s="16">
        <v>87.986999999999995</v>
      </c>
      <c r="E35" s="16">
        <v>88.088999999999999</v>
      </c>
      <c r="F35" s="16">
        <v>88.269000000000005</v>
      </c>
      <c r="G35" s="16">
        <v>88.33</v>
      </c>
      <c r="H35" s="16">
        <v>88.46</v>
      </c>
      <c r="I35" s="16">
        <v>88.531999999999996</v>
      </c>
      <c r="J35" s="16">
        <v>88.727999999999994</v>
      </c>
      <c r="K35" s="16">
        <v>88.981999999999999</v>
      </c>
      <c r="L35" s="16">
        <v>89.21</v>
      </c>
      <c r="M35" s="16">
        <v>89.302000000000007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25">
      <c r="A36" s="23">
        <v>2006</v>
      </c>
      <c r="B36" s="16">
        <v>89.503</v>
      </c>
      <c r="C36" s="16">
        <v>89.647000000000006</v>
      </c>
      <c r="D36" s="16">
        <v>89.894000000000005</v>
      </c>
      <c r="E36" s="16">
        <v>90.168999999999997</v>
      </c>
      <c r="F36" s="16">
        <v>90.394999999999996</v>
      </c>
      <c r="G36" s="16">
        <v>90.623000000000005</v>
      </c>
      <c r="H36" s="16">
        <v>90.712000000000003</v>
      </c>
      <c r="I36" s="16">
        <v>90.896000000000001</v>
      </c>
      <c r="J36" s="16">
        <v>91.04</v>
      </c>
      <c r="K36" s="16">
        <v>91.203999999999994</v>
      </c>
      <c r="L36" s="16">
        <v>91.248000000000005</v>
      </c>
      <c r="M36" s="16">
        <v>91.37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5">
      <c r="A37" s="23">
        <v>2007</v>
      </c>
      <c r="B37" s="16">
        <v>91.741</v>
      </c>
      <c r="C37" s="16">
        <v>91.938999999999993</v>
      </c>
      <c r="D37" s="16">
        <v>92.031999999999996</v>
      </c>
      <c r="E37" s="16">
        <v>92.162999999999997</v>
      </c>
      <c r="F37" s="16">
        <v>92.272000000000006</v>
      </c>
      <c r="G37" s="16">
        <v>92.424000000000007</v>
      </c>
      <c r="H37" s="16">
        <v>92.563000000000002</v>
      </c>
      <c r="I37" s="16">
        <v>92.700999999999993</v>
      </c>
      <c r="J37" s="16">
        <v>92.953999999999994</v>
      </c>
      <c r="K37" s="16">
        <v>93.195999999999998</v>
      </c>
      <c r="L37" s="16">
        <v>93.379000000000005</v>
      </c>
      <c r="M37" s="16">
        <v>93.566999999999993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25">
      <c r="A38" s="23">
        <v>2008</v>
      </c>
      <c r="B38" s="16">
        <v>93.753</v>
      </c>
      <c r="C38" s="16">
        <v>93.843999999999994</v>
      </c>
      <c r="D38" s="16">
        <v>94.028000000000006</v>
      </c>
      <c r="E38" s="16">
        <v>94.082999999999998</v>
      </c>
      <c r="F38" s="16">
        <v>94.254999999999995</v>
      </c>
      <c r="G38" s="16">
        <v>94.471000000000004</v>
      </c>
      <c r="H38" s="16">
        <v>94.641000000000005</v>
      </c>
      <c r="I38" s="16">
        <v>94.757000000000005</v>
      </c>
      <c r="J38" s="16">
        <v>94.853999999999999</v>
      </c>
      <c r="K38" s="16">
        <v>94.718999999999994</v>
      </c>
      <c r="L38" s="16">
        <v>94.677000000000007</v>
      </c>
      <c r="M38" s="16">
        <v>94.631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5">
      <c r="A39" s="23">
        <v>2009</v>
      </c>
      <c r="B39" s="16">
        <v>94.602000000000004</v>
      </c>
      <c r="C39" s="16">
        <v>94.677000000000007</v>
      </c>
      <c r="D39" s="16">
        <v>94.745000000000005</v>
      </c>
      <c r="E39" s="16">
        <v>94.956999999999994</v>
      </c>
      <c r="F39" s="16">
        <v>95.03</v>
      </c>
      <c r="G39" s="16">
        <v>95.150999999999996</v>
      </c>
      <c r="H39" s="16">
        <v>95.233000000000004</v>
      </c>
      <c r="I39" s="16">
        <v>95.373999999999995</v>
      </c>
      <c r="J39" s="16">
        <v>95.540999999999997</v>
      </c>
      <c r="K39" s="16">
        <v>95.893000000000001</v>
      </c>
      <c r="L39" s="16">
        <v>95.977999999999994</v>
      </c>
      <c r="M39" s="16">
        <v>96.06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25">
      <c r="A40" s="23">
        <v>2010</v>
      </c>
      <c r="B40" s="16">
        <v>96.200999999999993</v>
      </c>
      <c r="C40" s="16">
        <v>96.284999999999997</v>
      </c>
      <c r="D40" s="16">
        <v>96.429000000000002</v>
      </c>
      <c r="E40" s="16">
        <v>96.477999999999994</v>
      </c>
      <c r="F40" s="16">
        <v>96.584999999999994</v>
      </c>
      <c r="G40" s="16">
        <v>96.632000000000005</v>
      </c>
      <c r="H40" s="16">
        <v>96.632999999999996</v>
      </c>
      <c r="I40" s="16">
        <v>96.725999999999999</v>
      </c>
      <c r="J40" s="16">
        <v>96.781000000000006</v>
      </c>
      <c r="K40" s="16">
        <v>96.927999999999997</v>
      </c>
      <c r="L40" s="16">
        <v>97.054000000000002</v>
      </c>
      <c r="M40" s="16">
        <v>97.073999999999998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25">
      <c r="A41" s="23">
        <v>2011</v>
      </c>
      <c r="B41" s="16">
        <v>97.283000000000001</v>
      </c>
      <c r="C41" s="16">
        <v>97.453000000000003</v>
      </c>
      <c r="D41" s="16">
        <v>97.6</v>
      </c>
      <c r="E41" s="16">
        <v>97.823999999999998</v>
      </c>
      <c r="F41" s="16">
        <v>98.057000000000002</v>
      </c>
      <c r="G41" s="16">
        <v>98.164000000000001</v>
      </c>
      <c r="H41" s="16">
        <v>98.308999999999997</v>
      </c>
      <c r="I41" s="16">
        <v>98.504999999999995</v>
      </c>
      <c r="J41" s="16">
        <v>98.572000000000003</v>
      </c>
      <c r="K41" s="16">
        <v>98.619</v>
      </c>
      <c r="L41" s="16">
        <v>98.828000000000003</v>
      </c>
      <c r="M41" s="16">
        <v>98.992000000000004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25">
      <c r="A42" s="23">
        <v>2012</v>
      </c>
      <c r="B42" s="16">
        <v>99.287999999999997</v>
      </c>
      <c r="C42" s="16">
        <v>99.426000000000002</v>
      </c>
      <c r="D42" s="16">
        <v>99.594999999999999</v>
      </c>
      <c r="E42" s="16">
        <v>99.745999999999995</v>
      </c>
      <c r="F42" s="16">
        <v>99.846999999999994</v>
      </c>
      <c r="G42" s="16">
        <v>99.95</v>
      </c>
      <c r="H42" s="16">
        <v>100.053</v>
      </c>
      <c r="I42" s="16">
        <v>100.116</v>
      </c>
      <c r="J42" s="16">
        <v>100.24</v>
      </c>
      <c r="K42" s="16">
        <v>100.482</v>
      </c>
      <c r="L42" s="16">
        <v>100.59099999999999</v>
      </c>
      <c r="M42" s="16">
        <v>100.664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25">
      <c r="A43" s="23">
        <v>2013</v>
      </c>
      <c r="B43" s="16">
        <v>100.871</v>
      </c>
      <c r="C43" s="16">
        <v>100.992</v>
      </c>
      <c r="D43" s="16">
        <v>101.08499999999999</v>
      </c>
      <c r="E43" s="16">
        <v>101.163</v>
      </c>
      <c r="F43" s="16">
        <v>101.27200000000001</v>
      </c>
      <c r="G43" s="16">
        <v>101.438</v>
      </c>
      <c r="H43" s="16">
        <v>101.56699999999999</v>
      </c>
      <c r="I43" s="16">
        <v>101.685</v>
      </c>
      <c r="J43" s="16">
        <v>101.79900000000001</v>
      </c>
      <c r="K43" s="16">
        <v>102.015</v>
      </c>
      <c r="L43" s="16">
        <v>102.194</v>
      </c>
      <c r="M43" s="16">
        <v>102.333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25">
      <c r="A44" s="23">
        <v>2014</v>
      </c>
      <c r="B44" s="16">
        <v>102.426</v>
      </c>
      <c r="C44" s="16">
        <v>102.489</v>
      </c>
      <c r="D44" s="16">
        <v>102.684</v>
      </c>
      <c r="E44" s="16">
        <v>102.879</v>
      </c>
      <c r="F44" s="16">
        <v>103.06100000000001</v>
      </c>
      <c r="G44" s="16">
        <v>103.18</v>
      </c>
      <c r="H44" s="16">
        <v>103.369</v>
      </c>
      <c r="I44" s="16">
        <v>103.408</v>
      </c>
      <c r="J44" s="16">
        <v>103.536</v>
      </c>
      <c r="K44" s="16">
        <v>103.629</v>
      </c>
      <c r="L44" s="16">
        <v>103.74</v>
      </c>
      <c r="M44" s="16">
        <v>103.837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5">
      <c r="A45" s="23">
        <v>2015</v>
      </c>
      <c r="B45" s="16">
        <v>103.816</v>
      </c>
      <c r="C45" s="16">
        <v>103.92</v>
      </c>
      <c r="D45" s="16">
        <v>104.08</v>
      </c>
      <c r="E45" s="16">
        <v>104.256</v>
      </c>
      <c r="F45" s="16">
        <v>104.38500000000001</v>
      </c>
      <c r="G45" s="16">
        <v>104.511</v>
      </c>
      <c r="H45" s="16">
        <v>104.60299999999999</v>
      </c>
      <c r="I45" s="16">
        <v>104.679</v>
      </c>
      <c r="J45" s="16">
        <v>104.81399999999999</v>
      </c>
      <c r="K45" s="16">
        <v>104.82899999999999</v>
      </c>
      <c r="L45" s="16">
        <v>104.94</v>
      </c>
      <c r="M45" s="16">
        <v>105.009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5">
      <c r="A46" s="23">
        <v>2016</v>
      </c>
      <c r="B46" s="16">
        <v>105.20399999999999</v>
      </c>
      <c r="C46" s="16">
        <v>105.369</v>
      </c>
      <c r="D46" s="16">
        <v>105.521</v>
      </c>
      <c r="E46" s="16">
        <v>105.786</v>
      </c>
      <c r="F46" s="16">
        <v>105.94799999999999</v>
      </c>
      <c r="G46" s="16">
        <v>106.077</v>
      </c>
      <c r="H46" s="16">
        <v>106.25700000000001</v>
      </c>
      <c r="I46" s="16">
        <v>106.456</v>
      </c>
      <c r="J46" s="16">
        <v>106.57899999999999</v>
      </c>
      <c r="K46" s="16">
        <v>106.73699999999999</v>
      </c>
      <c r="L46" s="16">
        <v>106.789</v>
      </c>
      <c r="M46" s="16">
        <v>106.929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5">
      <c r="A47" s="23">
        <v>2017</v>
      </c>
      <c r="B47" s="16">
        <v>107.20399999999999</v>
      </c>
      <c r="C47" s="16">
        <v>107.357</v>
      </c>
      <c r="D47" s="16">
        <v>107.307</v>
      </c>
      <c r="E47" s="16">
        <v>107.587</v>
      </c>
      <c r="F47" s="16">
        <v>107.699</v>
      </c>
      <c r="G47" s="16">
        <v>107.876</v>
      </c>
      <c r="H47" s="16">
        <v>107.944</v>
      </c>
      <c r="I47" s="16">
        <v>108.05800000000001</v>
      </c>
      <c r="J47" s="16">
        <v>108.267</v>
      </c>
      <c r="K47" s="16">
        <v>108.54600000000001</v>
      </c>
      <c r="L47" s="16">
        <v>108.601</v>
      </c>
      <c r="M47" s="16">
        <v>108.76900000000001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25">
      <c r="A48" s="23">
        <v>2018</v>
      </c>
      <c r="B48" s="16">
        <v>109.06</v>
      </c>
      <c r="C48" s="16">
        <v>109.273</v>
      </c>
      <c r="D48" s="16">
        <v>109.542</v>
      </c>
      <c r="E48" s="16">
        <v>109.752</v>
      </c>
      <c r="F48" s="16">
        <v>109.96899999999999</v>
      </c>
      <c r="G48" s="16">
        <v>110.10599999999999</v>
      </c>
      <c r="H48" s="16">
        <v>110.238</v>
      </c>
      <c r="I48" s="16">
        <v>110.247</v>
      </c>
      <c r="J48" s="16">
        <v>110.47499999999999</v>
      </c>
      <c r="K48" s="16">
        <v>110.64100000000001</v>
      </c>
      <c r="L48" s="16">
        <v>110.83799999999999</v>
      </c>
      <c r="M48" s="16">
        <v>111.006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25">
      <c r="A49" s="23">
        <v>2019</v>
      </c>
      <c r="B49" s="16">
        <v>111.06</v>
      </c>
      <c r="C49" s="16">
        <v>111.096</v>
      </c>
      <c r="D49" s="16">
        <v>111.254</v>
      </c>
      <c r="E49" s="16">
        <v>111.607</v>
      </c>
      <c r="F49" s="16">
        <v>111.744</v>
      </c>
      <c r="G49" s="16">
        <v>111.997</v>
      </c>
      <c r="H49" s="16">
        <v>112.15</v>
      </c>
      <c r="I49" s="16">
        <v>112.289</v>
      </c>
      <c r="J49" s="16">
        <v>112.367</v>
      </c>
      <c r="K49" s="16">
        <v>112.54</v>
      </c>
      <c r="L49" s="16">
        <v>112.57599999999999</v>
      </c>
      <c r="M49" s="16">
        <v>112.824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25">
      <c r="A50" s="23">
        <v>2020</v>
      </c>
      <c r="B50" s="16">
        <v>113.04</v>
      </c>
      <c r="C50" s="16">
        <v>113.215</v>
      </c>
      <c r="D50" s="16">
        <v>113.15</v>
      </c>
      <c r="E50" s="16">
        <v>112.628</v>
      </c>
      <c r="F50" s="16">
        <v>112.864</v>
      </c>
      <c r="G50" s="16">
        <v>113.265</v>
      </c>
      <c r="H50" s="16">
        <v>113.61</v>
      </c>
      <c r="I50" s="16">
        <v>113.971</v>
      </c>
      <c r="J50" s="16">
        <v>114.131</v>
      </c>
      <c r="K50" s="16">
        <v>114.137</v>
      </c>
      <c r="L50" s="16">
        <v>114.134</v>
      </c>
      <c r="M50" s="16">
        <v>114.494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25">
      <c r="A51" s="23">
        <v>2021</v>
      </c>
      <c r="B51" s="12">
        <v>114.746</v>
      </c>
      <c r="C51" s="12">
        <v>114.899</v>
      </c>
      <c r="D51" s="12">
        <v>115.383</v>
      </c>
      <c r="E51" s="12">
        <v>116.1</v>
      </c>
      <c r="F51" s="12">
        <v>116.76600000000001</v>
      </c>
      <c r="G51" s="12">
        <v>117.327</v>
      </c>
      <c r="H51" s="12">
        <v>117.70399999999999</v>
      </c>
      <c r="I51" s="12">
        <v>118.07299999999999</v>
      </c>
      <c r="J51" s="12">
        <v>118.357</v>
      </c>
      <c r="K51" s="12">
        <v>118.92100000000001</v>
      </c>
      <c r="L51" s="12">
        <v>119.47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25">
      <c r="A52" s="23">
        <v>2022</v>
      </c>
    </row>
  </sheetData>
  <mergeCells count="1">
    <mergeCell ref="B27:M27"/>
  </mergeCells>
  <conditionalFormatting sqref="B2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B15" xr:uid="{DB0A0A44-8898-4506-95EA-15EAE4381B9A}">
      <formula1>$F$19:$F$20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2021-12-27T23:44:37Z</dcterms:created>
  <dcterms:modified xsi:type="dcterms:W3CDTF">2021-12-28T00:18:19Z</dcterms:modified>
</cp:coreProperties>
</file>